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Janus\digitális oktatás\12FAKT\Órabérek EXCEL\"/>
    </mc:Choice>
  </mc:AlternateContent>
  <xr:revisionPtr revIDLastSave="0" documentId="13_ncr:1_{F7152350-3FB1-475A-A4E0-923258D929C1}" xr6:coauthVersionLast="45" xr6:coauthVersionMax="45" xr10:uidLastSave="{00000000-0000-0000-0000-000000000000}"/>
  <bookViews>
    <workbookView xWindow="-120" yWindow="-120" windowWidth="29040" windowHeight="15840" xr2:uid="{60E5E3EE-893B-4218-BB28-846104ECEEDA}"/>
  </bookViews>
  <sheets>
    <sheet name="Munka1" sheetId="1" r:id="rId1"/>
  </sheets>
  <definedNames>
    <definedName name="_xlnm._FilterDatabase" localSheetId="0" hidden="1">Munka1!$D$2:$D$26</definedName>
    <definedName name="_xlnm.Criteria" localSheetId="0">Munka1!$W$14:$W$15</definedName>
    <definedName name="_xlnm.Extract" localSheetId="0">Munka1!$W$17</definedName>
    <definedName name="_xlnm.Print_Area" localSheetId="0">Munka1!$A$1:$R$38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7" i="1" l="1"/>
  <c r="V36" i="1"/>
  <c r="V35" i="1"/>
  <c r="A33" i="1"/>
  <c r="B33" i="1"/>
  <c r="U32" i="1"/>
  <c r="U31" i="1"/>
  <c r="A29" i="1"/>
  <c r="L25" i="1"/>
  <c r="L26" i="1"/>
  <c r="L27" i="1"/>
  <c r="L28" i="1"/>
  <c r="L29" i="1"/>
  <c r="L30" i="1"/>
  <c r="L31" i="1"/>
  <c r="L32" i="1"/>
  <c r="L33" i="1"/>
  <c r="L34" i="1"/>
  <c r="L35" i="1"/>
  <c r="L24" i="1"/>
  <c r="K17" i="1"/>
  <c r="W15" i="1"/>
  <c r="W14" i="1"/>
  <c r="L14" i="1"/>
  <c r="M14" i="1"/>
  <c r="K14" i="1"/>
  <c r="V12" i="1"/>
  <c r="U12" i="1"/>
  <c r="K10" i="1"/>
  <c r="O5" i="1"/>
  <c r="O6" i="1"/>
  <c r="K5" i="1"/>
  <c r="U3" i="1"/>
</calcChain>
</file>

<file path=xl/sharedStrings.xml><?xml version="1.0" encoding="utf-8"?>
<sst xmlns="http://schemas.openxmlformats.org/spreadsheetml/2006/main" count="160" uniqueCount="69">
  <si>
    <t>nap</t>
  </si>
  <si>
    <t>vezetéknév</t>
  </si>
  <si>
    <t>keresztnév</t>
  </si>
  <si>
    <t>foglalkozás</t>
  </si>
  <si>
    <t>órabér</t>
  </si>
  <si>
    <t>nem</t>
  </si>
  <si>
    <t>Gipsz</t>
  </si>
  <si>
    <t>Jakab</t>
  </si>
  <si>
    <t>asztalos</t>
  </si>
  <si>
    <t>F</t>
  </si>
  <si>
    <t>Kovács</t>
  </si>
  <si>
    <t>Elek</t>
  </si>
  <si>
    <t>lakatos</t>
  </si>
  <si>
    <t>Gipszék száma?</t>
  </si>
  <si>
    <t>Hány nő, illetve férfi szerepel az adatok között?</t>
  </si>
  <si>
    <t>Elemér</t>
  </si>
  <si>
    <t>kubikus</t>
  </si>
  <si>
    <t>Nagy</t>
  </si>
  <si>
    <t>Sándor</t>
  </si>
  <si>
    <t>lovász</t>
  </si>
  <si>
    <t>N</t>
  </si>
  <si>
    <t>Kocsmáros</t>
  </si>
  <si>
    <t>Tódor</t>
  </si>
  <si>
    <t>pultos</t>
  </si>
  <si>
    <t>Kiss</t>
  </si>
  <si>
    <t>Irma</t>
  </si>
  <si>
    <t>felszolgáló</t>
  </si>
  <si>
    <t>Nemzeti átlag</t>
  </si>
  <si>
    <t>Izidóra</t>
  </si>
  <si>
    <t>titkárnő</t>
  </si>
  <si>
    <t>Hányan keresnek jobban?</t>
  </si>
  <si>
    <t>Messzi</t>
  </si>
  <si>
    <t>Leó</t>
  </si>
  <si>
    <t>futballista</t>
  </si>
  <si>
    <t>Takács</t>
  </si>
  <si>
    <t>Imre</t>
  </si>
  <si>
    <t>Ki a legjobban kereső az adatok alapján?</t>
  </si>
  <si>
    <t>Attila</t>
  </si>
  <si>
    <t>targoncás</t>
  </si>
  <si>
    <t>recepciós</t>
  </si>
  <si>
    <t>portás</t>
  </si>
  <si>
    <t>Okos</t>
  </si>
  <si>
    <t>Tibor</t>
  </si>
  <si>
    <t>matematikus</t>
  </si>
  <si>
    <t>Hány különböző foglalkozás szerepel az „adatbázisban”?</t>
  </si>
  <si>
    <t>Artúr</t>
  </si>
  <si>
    <t>Galamb</t>
  </si>
  <si>
    <t>Andor</t>
  </si>
  <si>
    <t>Ballagh</t>
  </si>
  <si>
    <t>Alajos</t>
  </si>
  <si>
    <t>Lakatos</t>
  </si>
  <si>
    <t>Ramszesz</t>
  </si>
  <si>
    <t>Iziben</t>
  </si>
  <si>
    <t>Erika</t>
  </si>
  <si>
    <t>Elvíra</t>
  </si>
  <si>
    <t>Ronaldó</t>
  </si>
  <si>
    <t>Krisztián</t>
  </si>
  <si>
    <t>Foglalkozásonkénti átlagórabérek?</t>
  </si>
  <si>
    <t>Aszta</t>
  </si>
  <si>
    <t>Loránd</t>
  </si>
  <si>
    <t>Kalapos</t>
  </si>
  <si>
    <t>Anna</t>
  </si>
  <si>
    <t>Takaros</t>
  </si>
  <si>
    <t>Ilona</t>
  </si>
  <si>
    <t>A futballisták kivételével, mennyi az átlagkereset?</t>
  </si>
  <si>
    <t>A futballisták kivételével, melyik foglalkozásban a legmagasabb az átlagkereset?</t>
  </si>
  <si>
    <t>maximális átlag</t>
  </si>
  <si>
    <t>A nők vagy a férfiak keresnek jobban?</t>
  </si>
  <si>
    <t>ÓRABÉREK – GYAKORLÓ FELADAT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</si>
</sst>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40E]mmmm\ d\.;@"/>
    <numFmt numFmtId="166" formatCode="0&quot; Ft/óra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4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5" fontId="0" fillId="0" borderId="1" xfId="0" applyNumberFormat="1" applyBorder="1"/>
    <xf numFmtId="0" fontId="0" fillId="0" borderId="2" xfId="0" applyBorder="1"/>
    <xf numFmtId="166" fontId="0" fillId="0" borderId="2" xfId="0" applyNumberFormat="1" applyBorder="1"/>
    <xf numFmtId="0" fontId="0" fillId="0" borderId="3" xfId="0" applyBorder="1" applyAlignment="1">
      <alignment horizontal="center"/>
    </xf>
    <xf numFmtId="165" fontId="0" fillId="0" borderId="4" xfId="0" applyNumberFormat="1" applyBorder="1"/>
    <xf numFmtId="0" fontId="0" fillId="0" borderId="5" xfId="0" applyBorder="1"/>
    <xf numFmtId="166" fontId="0" fillId="0" borderId="5" xfId="0" applyNumberFormat="1" applyBorder="1"/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7" xfId="0" applyNumberFormat="1" applyBorder="1"/>
    <xf numFmtId="0" fontId="0" fillId="0" borderId="8" xfId="0" applyBorder="1"/>
    <xf numFmtId="166" fontId="0" fillId="0" borderId="8" xfId="0" applyNumberFormat="1" applyBorder="1"/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0" xfId="0" applyFill="1"/>
    <xf numFmtId="0" fontId="2" fillId="0" borderId="2" xfId="0" applyFont="1" applyBorder="1"/>
    <xf numFmtId="166" fontId="3" fillId="0" borderId="2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44B4-21D2-4955-8F00-C8EE8E700FC1}">
  <sheetPr>
    <pageSetUpPr fitToPage="1"/>
  </sheetPr>
  <dimension ref="A1:X37"/>
  <sheetViews>
    <sheetView tabSelected="1" zoomScale="112" zoomScaleNormal="112" workbookViewId="0">
      <selection activeCell="K1" sqref="K1"/>
    </sheetView>
  </sheetViews>
  <sheetFormatPr defaultRowHeight="15" x14ac:dyDescent="0.25"/>
  <cols>
    <col min="1" max="5" width="14.85546875" customWidth="1"/>
    <col min="6" max="6" width="5.7109375" customWidth="1"/>
    <col min="7" max="10" width="2.42578125" customWidth="1"/>
    <col min="11" max="13" width="15" customWidth="1"/>
    <col min="19" max="19" width="9.140625" style="25"/>
  </cols>
  <sheetData>
    <row r="1" spans="1:24" ht="15.75" thickBot="1" x14ac:dyDescent="0.3">
      <c r="A1" s="9" t="s">
        <v>68</v>
      </c>
      <c r="B1" s="10"/>
      <c r="C1" s="10"/>
      <c r="D1" s="10"/>
      <c r="E1" s="10"/>
      <c r="F1" s="11"/>
    </row>
    <row r="2" spans="1:24" ht="15.75" thickBot="1" x14ac:dyDescent="0.3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8" t="s">
        <v>5</v>
      </c>
    </row>
    <row r="3" spans="1:24" x14ac:dyDescent="0.25">
      <c r="A3" s="12">
        <v>43910</v>
      </c>
      <c r="B3" s="13" t="s">
        <v>6</v>
      </c>
      <c r="C3" s="13" t="s">
        <v>7</v>
      </c>
      <c r="D3" s="13" t="s">
        <v>8</v>
      </c>
      <c r="E3" s="14">
        <v>5000</v>
      </c>
      <c r="F3" s="15" t="s">
        <v>9</v>
      </c>
      <c r="U3" t="str">
        <f>B2</f>
        <v>vezetéknév</v>
      </c>
      <c r="W3" t="s">
        <v>1</v>
      </c>
      <c r="X3" t="s">
        <v>2</v>
      </c>
    </row>
    <row r="4" spans="1:24" x14ac:dyDescent="0.25">
      <c r="A4" s="1">
        <v>43910</v>
      </c>
      <c r="B4" s="2" t="s">
        <v>10</v>
      </c>
      <c r="C4" s="2" t="s">
        <v>11</v>
      </c>
      <c r="D4" s="2" t="s">
        <v>12</v>
      </c>
      <c r="E4" s="3">
        <v>3000</v>
      </c>
      <c r="F4" s="4" t="s">
        <v>9</v>
      </c>
      <c r="K4" s="20" t="s">
        <v>13</v>
      </c>
      <c r="N4" s="21" t="s">
        <v>14</v>
      </c>
      <c r="O4" s="21"/>
      <c r="P4" s="21"/>
      <c r="Q4" s="21"/>
      <c r="R4" s="21"/>
      <c r="U4" t="s">
        <v>6</v>
      </c>
      <c r="W4" t="s">
        <v>6</v>
      </c>
      <c r="X4" t="s">
        <v>7</v>
      </c>
    </row>
    <row r="5" spans="1:24" x14ac:dyDescent="0.25">
      <c r="A5" s="1">
        <v>43911</v>
      </c>
      <c r="B5" s="2" t="s">
        <v>6</v>
      </c>
      <c r="C5" s="2" t="s">
        <v>15</v>
      </c>
      <c r="D5" s="2" t="s">
        <v>16</v>
      </c>
      <c r="E5" s="3">
        <v>500</v>
      </c>
      <c r="F5" s="4" t="s">
        <v>9</v>
      </c>
      <c r="K5" s="26">
        <f>COUNTA(X4:X7)</f>
        <v>4</v>
      </c>
      <c r="N5" s="20" t="s">
        <v>9</v>
      </c>
      <c r="O5" s="26">
        <f>COUNTIF($F$3:$F$26,N5)</f>
        <v>17</v>
      </c>
      <c r="W5" t="s">
        <v>6</v>
      </c>
      <c r="X5" t="s">
        <v>15</v>
      </c>
    </row>
    <row r="6" spans="1:24" x14ac:dyDescent="0.25">
      <c r="A6" s="1">
        <v>43911</v>
      </c>
      <c r="B6" s="2" t="s">
        <v>17</v>
      </c>
      <c r="C6" s="2" t="s">
        <v>18</v>
      </c>
      <c r="D6" s="2" t="s">
        <v>19</v>
      </c>
      <c r="E6" s="3">
        <v>1950</v>
      </c>
      <c r="F6" s="4" t="s">
        <v>9</v>
      </c>
      <c r="N6" s="20" t="s">
        <v>20</v>
      </c>
      <c r="O6" s="26">
        <f>COUNTIF($F$3:$F$26,N6)</f>
        <v>7</v>
      </c>
      <c r="W6" t="s">
        <v>6</v>
      </c>
      <c r="X6" t="s">
        <v>28</v>
      </c>
    </row>
    <row r="7" spans="1:24" x14ac:dyDescent="0.25">
      <c r="A7" s="1">
        <v>43911</v>
      </c>
      <c r="B7" s="2" t="s">
        <v>21</v>
      </c>
      <c r="C7" s="2" t="s">
        <v>22</v>
      </c>
      <c r="D7" s="2" t="s">
        <v>23</v>
      </c>
      <c r="E7" s="3">
        <v>2500</v>
      </c>
      <c r="F7" s="4" t="s">
        <v>9</v>
      </c>
      <c r="W7" t="s">
        <v>6</v>
      </c>
      <c r="X7" t="s">
        <v>45</v>
      </c>
    </row>
    <row r="8" spans="1:24" x14ac:dyDescent="0.25">
      <c r="A8" s="1">
        <v>43912</v>
      </c>
      <c r="B8" s="2" t="s">
        <v>24</v>
      </c>
      <c r="C8" s="2" t="s">
        <v>25</v>
      </c>
      <c r="D8" s="2" t="s">
        <v>26</v>
      </c>
      <c r="E8" s="3">
        <v>2000</v>
      </c>
      <c r="F8" s="4" t="s">
        <v>20</v>
      </c>
      <c r="K8" s="20" t="s">
        <v>27</v>
      </c>
      <c r="L8" s="27">
        <v>4600</v>
      </c>
    </row>
    <row r="9" spans="1:24" x14ac:dyDescent="0.25">
      <c r="A9" s="1">
        <v>43912</v>
      </c>
      <c r="B9" s="2" t="s">
        <v>6</v>
      </c>
      <c r="C9" s="2" t="s">
        <v>28</v>
      </c>
      <c r="D9" s="2" t="s">
        <v>29</v>
      </c>
      <c r="E9" s="3">
        <v>4500</v>
      </c>
      <c r="F9" s="4" t="s">
        <v>20</v>
      </c>
      <c r="K9" s="21" t="s">
        <v>30</v>
      </c>
      <c r="L9" s="21"/>
    </row>
    <row r="10" spans="1:24" x14ac:dyDescent="0.25">
      <c r="A10" s="1">
        <v>43912</v>
      </c>
      <c r="B10" s="2" t="s">
        <v>31</v>
      </c>
      <c r="C10" s="2" t="s">
        <v>32</v>
      </c>
      <c r="D10" s="2" t="s">
        <v>33</v>
      </c>
      <c r="E10" s="3">
        <v>1500000</v>
      </c>
      <c r="F10" s="4" t="s">
        <v>9</v>
      </c>
      <c r="K10" s="26">
        <f>COUNTIF(E3:E26,"&gt;"&amp;L8)</f>
        <v>7</v>
      </c>
    </row>
    <row r="11" spans="1:24" x14ac:dyDescent="0.25">
      <c r="A11" s="1">
        <v>43912</v>
      </c>
      <c r="B11" s="2" t="s">
        <v>6</v>
      </c>
      <c r="C11" s="2" t="s">
        <v>7</v>
      </c>
      <c r="D11" s="2" t="s">
        <v>8</v>
      </c>
      <c r="E11" s="3">
        <v>5300</v>
      </c>
      <c r="F11" s="4" t="s">
        <v>9</v>
      </c>
    </row>
    <row r="12" spans="1:24" x14ac:dyDescent="0.25">
      <c r="A12" s="1">
        <v>43913</v>
      </c>
      <c r="B12" s="2" t="s">
        <v>34</v>
      </c>
      <c r="C12" s="2" t="s">
        <v>35</v>
      </c>
      <c r="D12" s="2" t="s">
        <v>8</v>
      </c>
      <c r="E12" s="3">
        <v>4500</v>
      </c>
      <c r="F12" s="4" t="s">
        <v>9</v>
      </c>
      <c r="K12" s="21" t="s">
        <v>36</v>
      </c>
      <c r="L12" s="21"/>
      <c r="M12" s="21"/>
      <c r="N12" s="19"/>
      <c r="U12">
        <f>MAX(E3:E26)</f>
        <v>1500000</v>
      </c>
      <c r="V12">
        <f>MATCH(U12,E3:E26,0)</f>
        <v>8</v>
      </c>
    </row>
    <row r="13" spans="1:24" x14ac:dyDescent="0.25">
      <c r="A13" s="1">
        <v>43913</v>
      </c>
      <c r="B13" s="2" t="s">
        <v>10</v>
      </c>
      <c r="C13" s="2" t="s">
        <v>37</v>
      </c>
      <c r="D13" s="2" t="s">
        <v>38</v>
      </c>
      <c r="E13" s="3">
        <v>3200</v>
      </c>
      <c r="F13" s="4" t="s">
        <v>9</v>
      </c>
      <c r="K13" s="20" t="s">
        <v>1</v>
      </c>
      <c r="L13" s="20" t="s">
        <v>2</v>
      </c>
      <c r="M13" s="20" t="s">
        <v>3</v>
      </c>
    </row>
    <row r="14" spans="1:24" x14ac:dyDescent="0.25">
      <c r="A14" s="1">
        <v>43913</v>
      </c>
      <c r="B14" s="2" t="s">
        <v>24</v>
      </c>
      <c r="C14" s="2" t="s">
        <v>25</v>
      </c>
      <c r="D14" s="2" t="s">
        <v>39</v>
      </c>
      <c r="E14" s="3">
        <v>6500</v>
      </c>
      <c r="F14" s="4" t="s">
        <v>20</v>
      </c>
      <c r="K14" s="26" t="str">
        <f>INDEX(B3:B26,$V$12,1)</f>
        <v>Messzi</v>
      </c>
      <c r="L14" s="26" t="str">
        <f t="shared" ref="L14:M14" si="0">INDEX(C3:C26,$V$12,1)</f>
        <v>Leó</v>
      </c>
      <c r="M14" s="26" t="str">
        <f t="shared" si="0"/>
        <v>futballista</v>
      </c>
      <c r="U14" t="s">
        <v>8</v>
      </c>
      <c r="W14" t="str">
        <f>D2</f>
        <v>foglalkozás</v>
      </c>
    </row>
    <row r="15" spans="1:24" x14ac:dyDescent="0.25">
      <c r="A15" s="1">
        <v>43913</v>
      </c>
      <c r="B15" s="2" t="s">
        <v>17</v>
      </c>
      <c r="C15" s="2" t="s">
        <v>35</v>
      </c>
      <c r="D15" s="2" t="s">
        <v>40</v>
      </c>
      <c r="E15" s="3">
        <v>960</v>
      </c>
      <c r="F15" s="4" t="s">
        <v>9</v>
      </c>
      <c r="U15" t="s">
        <v>12</v>
      </c>
      <c r="W15" t="str">
        <f>"f*"</f>
        <v>f*</v>
      </c>
    </row>
    <row r="16" spans="1:24" x14ac:dyDescent="0.25">
      <c r="A16" s="1">
        <v>43913</v>
      </c>
      <c r="B16" s="2" t="s">
        <v>41</v>
      </c>
      <c r="C16" s="2" t="s">
        <v>42</v>
      </c>
      <c r="D16" s="2" t="s">
        <v>43</v>
      </c>
      <c r="E16" s="3">
        <v>750</v>
      </c>
      <c r="F16" s="4" t="s">
        <v>9</v>
      </c>
      <c r="K16" s="22" t="s">
        <v>44</v>
      </c>
      <c r="L16" s="23"/>
      <c r="M16" s="23"/>
      <c r="N16" s="24"/>
      <c r="O16" s="19"/>
      <c r="U16" t="s">
        <v>16</v>
      </c>
    </row>
    <row r="17" spans="1:23" x14ac:dyDescent="0.25">
      <c r="A17" s="1">
        <v>43914</v>
      </c>
      <c r="B17" s="2" t="s">
        <v>6</v>
      </c>
      <c r="C17" s="2" t="s">
        <v>45</v>
      </c>
      <c r="D17" s="2" t="s">
        <v>16</v>
      </c>
      <c r="E17" s="3">
        <v>510</v>
      </c>
      <c r="F17" s="4" t="s">
        <v>9</v>
      </c>
      <c r="K17" s="26">
        <f>COUNTA(U14:U25)</f>
        <v>12</v>
      </c>
      <c r="U17" t="s">
        <v>19</v>
      </c>
      <c r="W17" t="s">
        <v>3</v>
      </c>
    </row>
    <row r="18" spans="1:23" x14ac:dyDescent="0.25">
      <c r="A18" s="1">
        <v>43914</v>
      </c>
      <c r="B18" s="2" t="s">
        <v>46</v>
      </c>
      <c r="C18" s="2" t="s">
        <v>47</v>
      </c>
      <c r="D18" s="2" t="s">
        <v>19</v>
      </c>
      <c r="E18" s="3">
        <v>1950</v>
      </c>
      <c r="F18" s="4" t="s">
        <v>9</v>
      </c>
      <c r="U18" t="s">
        <v>23</v>
      </c>
      <c r="W18" t="s">
        <v>26</v>
      </c>
    </row>
    <row r="19" spans="1:23" x14ac:dyDescent="0.25">
      <c r="A19" s="1">
        <v>43914</v>
      </c>
      <c r="B19" s="2" t="s">
        <v>48</v>
      </c>
      <c r="C19" s="2" t="s">
        <v>49</v>
      </c>
      <c r="D19" s="2" t="s">
        <v>26</v>
      </c>
      <c r="E19" s="3">
        <v>1500</v>
      </c>
      <c r="F19" s="4" t="s">
        <v>9</v>
      </c>
      <c r="U19" t="s">
        <v>26</v>
      </c>
      <c r="W19" t="s">
        <v>33</v>
      </c>
    </row>
    <row r="20" spans="1:23" x14ac:dyDescent="0.25">
      <c r="A20" s="1">
        <v>43914</v>
      </c>
      <c r="B20" s="2" t="s">
        <v>50</v>
      </c>
      <c r="C20" s="2" t="s">
        <v>51</v>
      </c>
      <c r="D20" s="2" t="s">
        <v>12</v>
      </c>
      <c r="E20" s="3">
        <v>3100</v>
      </c>
      <c r="F20" s="4" t="s">
        <v>9</v>
      </c>
      <c r="U20" t="s">
        <v>29</v>
      </c>
    </row>
    <row r="21" spans="1:23" x14ac:dyDescent="0.25">
      <c r="A21" s="1">
        <v>43915</v>
      </c>
      <c r="B21" s="2" t="s">
        <v>52</v>
      </c>
      <c r="C21" s="2" t="s">
        <v>53</v>
      </c>
      <c r="D21" s="2" t="s">
        <v>26</v>
      </c>
      <c r="E21" s="3">
        <v>2000</v>
      </c>
      <c r="F21" s="4" t="s">
        <v>20</v>
      </c>
      <c r="U21" t="s">
        <v>33</v>
      </c>
    </row>
    <row r="22" spans="1:23" x14ac:dyDescent="0.25">
      <c r="A22" s="1">
        <v>43915</v>
      </c>
      <c r="B22" s="2" t="s">
        <v>17</v>
      </c>
      <c r="C22" s="2" t="s">
        <v>54</v>
      </c>
      <c r="D22" s="2" t="s">
        <v>29</v>
      </c>
      <c r="E22" s="3">
        <v>4750</v>
      </c>
      <c r="F22" s="4" t="s">
        <v>20</v>
      </c>
      <c r="U22" t="s">
        <v>38</v>
      </c>
    </row>
    <row r="23" spans="1:23" x14ac:dyDescent="0.25">
      <c r="A23" s="1">
        <v>43915</v>
      </c>
      <c r="B23" s="2" t="s">
        <v>55</v>
      </c>
      <c r="C23" s="2" t="s">
        <v>56</v>
      </c>
      <c r="D23" s="2" t="s">
        <v>33</v>
      </c>
      <c r="E23" s="3">
        <v>1350000</v>
      </c>
      <c r="F23" s="4" t="s">
        <v>9</v>
      </c>
      <c r="K23" s="21" t="s">
        <v>57</v>
      </c>
      <c r="L23" s="21"/>
      <c r="M23" s="19"/>
      <c r="U23" t="s">
        <v>39</v>
      </c>
    </row>
    <row r="24" spans="1:23" x14ac:dyDescent="0.25">
      <c r="A24" s="1">
        <v>43915</v>
      </c>
      <c r="B24" s="2" t="s">
        <v>58</v>
      </c>
      <c r="C24" s="2" t="s">
        <v>59</v>
      </c>
      <c r="D24" s="2" t="s">
        <v>8</v>
      </c>
      <c r="E24" s="3">
        <v>5120</v>
      </c>
      <c r="F24" s="4" t="s">
        <v>9</v>
      </c>
      <c r="K24" s="26" t="s">
        <v>8</v>
      </c>
      <c r="L24" s="26">
        <f>AVERAGEIF($D$3:$D$26,K24,$E$3:$E$26)</f>
        <v>4980</v>
      </c>
      <c r="U24" t="s">
        <v>40</v>
      </c>
    </row>
    <row r="25" spans="1:23" x14ac:dyDescent="0.25">
      <c r="A25" s="1">
        <v>43916</v>
      </c>
      <c r="B25" s="2" t="s">
        <v>60</v>
      </c>
      <c r="C25" s="2" t="s">
        <v>61</v>
      </c>
      <c r="D25" s="2" t="s">
        <v>40</v>
      </c>
      <c r="E25" s="3">
        <v>850</v>
      </c>
      <c r="F25" s="4" t="s">
        <v>20</v>
      </c>
      <c r="K25" s="26" t="s">
        <v>26</v>
      </c>
      <c r="L25" s="26">
        <f t="shared" ref="L25:L35" si="1">AVERAGEIF($D$3:$D$26,K25,$E$3:$E$26)</f>
        <v>1833.3333333333333</v>
      </c>
      <c r="U25" t="s">
        <v>43</v>
      </c>
    </row>
    <row r="26" spans="1:23" ht="15.75" thickBot="1" x14ac:dyDescent="0.3">
      <c r="A26" s="5">
        <v>43916</v>
      </c>
      <c r="B26" s="6" t="s">
        <v>62</v>
      </c>
      <c r="C26" s="6" t="s">
        <v>63</v>
      </c>
      <c r="D26" s="6" t="s">
        <v>38</v>
      </c>
      <c r="E26" s="7">
        <v>2950</v>
      </c>
      <c r="F26" s="8" t="s">
        <v>20</v>
      </c>
      <c r="K26" s="26" t="s">
        <v>33</v>
      </c>
      <c r="L26" s="26">
        <f t="shared" si="1"/>
        <v>1425000</v>
      </c>
    </row>
    <row r="27" spans="1:23" x14ac:dyDescent="0.25">
      <c r="K27" s="26" t="s">
        <v>16</v>
      </c>
      <c r="L27" s="26">
        <f t="shared" si="1"/>
        <v>505</v>
      </c>
    </row>
    <row r="28" spans="1:23" x14ac:dyDescent="0.25">
      <c r="A28" s="22" t="s">
        <v>64</v>
      </c>
      <c r="B28" s="23"/>
      <c r="C28" s="23"/>
      <c r="D28" s="24"/>
      <c r="K28" s="26" t="s">
        <v>12</v>
      </c>
      <c r="L28" s="26">
        <f t="shared" si="1"/>
        <v>3050</v>
      </c>
    </row>
    <row r="29" spans="1:23" x14ac:dyDescent="0.25">
      <c r="A29" s="26">
        <f>AVERAGEIF(D3:D26,"&lt;&gt;futballista",E3:E26)</f>
        <v>2881.3636363636365</v>
      </c>
      <c r="K29" s="26" t="s">
        <v>19</v>
      </c>
      <c r="L29" s="26">
        <f t="shared" si="1"/>
        <v>1950</v>
      </c>
    </row>
    <row r="30" spans="1:23" x14ac:dyDescent="0.25">
      <c r="K30" s="26" t="s">
        <v>43</v>
      </c>
      <c r="L30" s="26">
        <f t="shared" si="1"/>
        <v>750</v>
      </c>
    </row>
    <row r="31" spans="1:23" x14ac:dyDescent="0.25">
      <c r="A31" s="22" t="s">
        <v>65</v>
      </c>
      <c r="B31" s="23"/>
      <c r="C31" s="23"/>
      <c r="D31" s="23"/>
      <c r="E31" s="24"/>
      <c r="K31" s="26" t="s">
        <v>40</v>
      </c>
      <c r="L31" s="26">
        <f t="shared" si="1"/>
        <v>905</v>
      </c>
      <c r="U31" t="str">
        <f>D2</f>
        <v>foglalkozás</v>
      </c>
    </row>
    <row r="32" spans="1:23" x14ac:dyDescent="0.25">
      <c r="A32" s="20" t="s">
        <v>3</v>
      </c>
      <c r="B32" s="20" t="s">
        <v>66</v>
      </c>
      <c r="K32" s="26" t="s">
        <v>23</v>
      </c>
      <c r="L32" s="26">
        <f t="shared" si="1"/>
        <v>2500</v>
      </c>
      <c r="U32" t="str">
        <f>"&lt;&gt;futballista"</f>
        <v>&lt;&gt;futballista</v>
      </c>
    </row>
    <row r="33" spans="1:22" x14ac:dyDescent="0.25">
      <c r="A33" s="26" t="str">
        <f>INDEX(K24:K35,MATCH(B33,L24:L35,0),1)</f>
        <v>recepciós</v>
      </c>
      <c r="B33" s="26">
        <f>DMAX(A2:F26,E2,U31:U32)</f>
        <v>6500</v>
      </c>
      <c r="K33" s="26" t="s">
        <v>39</v>
      </c>
      <c r="L33" s="26">
        <f t="shared" si="1"/>
        <v>6500</v>
      </c>
    </row>
    <row r="34" spans="1:22" x14ac:dyDescent="0.25">
      <c r="K34" s="26" t="s">
        <v>38</v>
      </c>
      <c r="L34" s="26">
        <f t="shared" si="1"/>
        <v>3075</v>
      </c>
    </row>
    <row r="35" spans="1:22" x14ac:dyDescent="0.25">
      <c r="K35" s="26" t="s">
        <v>29</v>
      </c>
      <c r="L35" s="26">
        <f t="shared" si="1"/>
        <v>4625</v>
      </c>
      <c r="U35" t="s">
        <v>9</v>
      </c>
      <c r="V35">
        <f>AVERAGEIF($F$3:$F$26,U35,$E$3:$E$26)</f>
        <v>169990.58823529413</v>
      </c>
    </row>
    <row r="36" spans="1:22" x14ac:dyDescent="0.25">
      <c r="A36" s="21" t="s">
        <v>67</v>
      </c>
      <c r="B36" s="21"/>
      <c r="C36" s="21"/>
      <c r="U36" t="s">
        <v>20</v>
      </c>
      <c r="V36">
        <f>AVERAGEIF($F$3:$F$26,U36,$E$3:$E$26)</f>
        <v>3364.2857142857142</v>
      </c>
    </row>
    <row r="37" spans="1:22" x14ac:dyDescent="0.25">
      <c r="A37" s="26" t="str">
        <f>IF(V35&gt;V36,"férfiak","nők")</f>
        <v>férfiak</v>
      </c>
    </row>
  </sheetData>
  <sortState xmlns:xlrd2="http://schemas.microsoft.com/office/spreadsheetml/2017/richdata2" ref="K24:K35">
    <sortCondition ref="K24"/>
  </sortState>
  <mergeCells count="9">
    <mergeCell ref="K16:N16"/>
    <mergeCell ref="K23:L23"/>
    <mergeCell ref="A1:F1"/>
    <mergeCell ref="A28:D28"/>
    <mergeCell ref="A31:E31"/>
    <mergeCell ref="A36:C36"/>
    <mergeCell ref="N4:R4"/>
    <mergeCell ref="K9:L9"/>
    <mergeCell ref="K12:M12"/>
  </mergeCells>
  <pageMargins left="0.7" right="0.7" top="0.75" bottom="0.75" header="0.3" footer="0.3"/>
  <pageSetup paperSize="9" scale="74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3</vt:i4>
      </vt:variant>
    </vt:vector>
  </HeadingPairs>
  <TitlesOfParts>
    <vt:vector size="4" baseType="lpstr">
      <vt:lpstr>Munka1</vt:lpstr>
      <vt:lpstr>Munka1!Feltetelek</vt:lpstr>
      <vt:lpstr>Munka1!Kigyűjtés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2020-03-31T06:46:40Z</cp:lastPrinted>
  <dcterms:created xsi:type="dcterms:W3CDTF">2020-03-31T05:30:59Z</dcterms:created>
  <dcterms:modified xsi:type="dcterms:W3CDTF">2020-03-31T06:50:21Z</dcterms:modified>
</cp:coreProperties>
</file>